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7555" windowHeight="11790"/>
  </bookViews>
  <sheets>
    <sheet name="пл Победы д. 14" sheetId="1" r:id="rId1"/>
  </sheets>
  <externalReferences>
    <externalReference r:id="rId2"/>
  </externalReferences>
  <definedNames>
    <definedName name="АДРЕС" localSheetId="0">'пл Победы д. 14'!$B$3</definedName>
    <definedName name="АДРЕС2">#REF!</definedName>
    <definedName name="ВХДОЛГ" localSheetId="0">'пл Победы д. 14'!$G$9</definedName>
    <definedName name="ВХСАЛЬДО" localSheetId="0">'пл Победы д. 14'!$D$9</definedName>
    <definedName name="ВХСАЛЬДО3МЕС">#REF!</definedName>
    <definedName name="ДОГОВОР" localSheetId="0">'пл Победы д. 14'!$B$4</definedName>
    <definedName name="ДОЛГ" localSheetId="0">'пл Победы д. 14'!$A$9</definedName>
    <definedName name="ЗАТРАЧЕНОК" localSheetId="0">'пл Победы д. 14'!$D$41</definedName>
    <definedName name="ЗАТРАЧЕНОК">[1]SHL!$D$41</definedName>
    <definedName name="ЗАТРАЧЕНОТ" localSheetId="0">'пл Победы д. 14'!$D$40</definedName>
    <definedName name="ЗАТРАЧЕНОТ">[1]SHL!$D$40</definedName>
    <definedName name="ЗАТРЕМ" localSheetId="0">'пл Победы д. 14'!$D$57</definedName>
    <definedName name="ИСХДОЛГ" localSheetId="0">'пл Победы д. 14'!$G$46</definedName>
    <definedName name="ИСХСАЛЬДО" localSheetId="0">'пл Победы д. 14'!$D$46</definedName>
    <definedName name="ИСХСАЛЬДО3МЕС">#REF!</definedName>
    <definedName name="КАП" localSheetId="0">'пл Победы д. 14'!$C$41</definedName>
    <definedName name="КАПРЕМ">#REF!</definedName>
    <definedName name="КПЕРЕЧИСК" localSheetId="0">'пл Победы д. 14'!$G$41</definedName>
    <definedName name="КПЕРЕЧИСК">[1]SHL!$G$41</definedName>
    <definedName name="КПЕРЕЧИСТ" localSheetId="0">'пл Победы д. 14'!$G$40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14'!$D$55</definedName>
    <definedName name="НЕЖНАЧРЕМ" localSheetId="0">'пл Победы д. 14'!$D$56</definedName>
    <definedName name="ОПАЛЧЕНОТ" localSheetId="0">'пл Победы д. 14'!$E$40</definedName>
    <definedName name="ОПАЛЧЕНОТ">[1]SHL!$E$40</definedName>
    <definedName name="ОПЛАЧЕНОК" localSheetId="0">'пл Победы д. 14'!$E$41</definedName>
    <definedName name="ОПЛАЧЕНОК">[1]SHL!$E$41</definedName>
    <definedName name="ОСВОЕНО">#REF!</definedName>
    <definedName name="ОСТ" localSheetId="0">'пл Победы д. 14'!$A$46</definedName>
    <definedName name="ПЛОЩАДЬ" localSheetId="0">'пл Победы д. 14'!$B$5</definedName>
    <definedName name="ПЛОЩАДЬДОМА">#REF!</definedName>
    <definedName name="РАЗМЕРПЛАТЫ" localSheetId="0">'пл Победы д. 14'!$C$11</definedName>
    <definedName name="СНРЕМ" localSheetId="0">'пл Победы д. 14'!$D$54</definedName>
    <definedName name="ТАРОТОП" localSheetId="0">'пл Победы д. 14'!$C$16</definedName>
    <definedName name="ТАРХВС" localSheetId="0">'пл Победы д. 14'!$C$17</definedName>
    <definedName name="ТБО" localSheetId="0">'пл Победы д. 14'!$C$13</definedName>
    <definedName name="ТБОНАЧ" localSheetId="0">'пл Победы д. 14'!$D$13</definedName>
    <definedName name="ТБОНАЧ">[1]SHL!$D$13</definedName>
    <definedName name="ТБОНЕД" localSheetId="0">'пл Победы д. 14'!$F$13</definedName>
    <definedName name="ТБООПЛ" localSheetId="0">'пл Победы д. 14'!$E$13</definedName>
    <definedName name="ТБООПЛ">[1]SHL!$E$13</definedName>
    <definedName name="ТБОПОСТ" localSheetId="0">'пл Победы д. 14'!$G$13</definedName>
    <definedName name="ТБОПОСТ">[1]SHL!$G$13</definedName>
    <definedName name="ТЕК" localSheetId="0">'пл Победы д. 14'!$C$40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D63" i="1" l="1"/>
  <c r="G42" i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<sst xmlns="http://schemas.openxmlformats.org/spreadsheetml/2006/main" count="71" uniqueCount="68">
  <si>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</si>
  <si>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</si>
  <si>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14</t>
  </si>
  <si>
    <t>Договор управления №:</t>
  </si>
  <si>
    <t xml:space="preserve">№ 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</si>
  <si>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</si>
  <si>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</si>
  <si>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</si>
  <si>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</si>
  <si>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</si>
  <si>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</si>
  <si>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</si>
  <si>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</si>
  <si>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</si>
  <si>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</si>
  <si>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</si>
  <si>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</si>
  <si>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</si>
  <si>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</si>
  <si>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</si>
  <si>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</si>
  <si>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</si>
  <si>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</si>
  <si>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</si>
  <si>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</si>
  <si>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</si>
  <si>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</si>
  <si>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</si>
  <si>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</si>
  <si>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</si>
  <si>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</si>
  <si>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</si>
  <si>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</si>
  <si>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</si>
  <si>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</si>
  <si>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</si>
  <si>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</si>
  <si>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</si>
  <si>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труб ХВС</t>
  </si>
  <si>
    <t>Восстановление остекления л/к</t>
  </si>
  <si>
    <t>изоляция трубопроводов</t>
  </si>
  <si>
    <t>Дезинсекция подвала от блох и тараканов</t>
  </si>
  <si>
    <t>Замена труб ЦО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</si>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</sst>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6;&#1069;&#1050;%20&#1075;&#1086;&#1076;&#1086;&#1074;&#1086;&#1081;%20&#1092;&#1080;&#1085;&#1072;&#1085;&#1089;&#1086;&#1074;&#1099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пл Победы д. 14"/>
      <sheetName val="пл Победы д. 15"/>
      <sheetName val="ул Степана Разина д. 6"/>
      <sheetName val="ул Степана Разина д. 4"/>
      <sheetName val="ул Московская д. 36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S714"/>
  <sheetViews>
    <sheetView tabSelected="1" view="pageBreakPreview" topLeftCell="A31" zoomScale="60" zoomScaleNormal="100" workbookViewId="0">
      <selection activeCell="G64" sqref="G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3541.2000000000007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499361.1600000016</v>
      </c>
      <c r="E9" s="10" t="s">
        <v>8</v>
      </c>
      <c r="F9" s="11"/>
      <c r="G9" s="9">
        <v>169070.54999999987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368215.92000000016</v>
      </c>
      <c r="E13" s="24">
        <v>344471.81000000041</v>
      </c>
      <c r="F13" s="25">
        <f>ТБОНАЧ-ТБООПЛ</f>
        <v>23744.109999999753</v>
      </c>
      <c r="G13" s="26">
        <f>ТБООПЛ</f>
        <v>344471.81000000041</v>
      </c>
    </row>
    <row r="14" spans="1:7" ht="13.5" thickBot="1" x14ac:dyDescent="0.25">
      <c r="A14" s="27"/>
      <c r="B14" s="28" t="s">
        <v>17</v>
      </c>
      <c r="C14" s="29"/>
      <c r="D14" s="30">
        <f>D13</f>
        <v>368215.92000000016</v>
      </c>
      <c r="E14" s="30">
        <f>E13</f>
        <v>344471.81000000041</v>
      </c>
      <c r="F14" s="30">
        <f>F13</f>
        <v>23744.109999999753</v>
      </c>
      <c r="G14" s="30">
        <f>SUM(ТБОПОСТ)</f>
        <v>344471.81000000041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1242613.6399999994</v>
      </c>
      <c r="E16" s="24">
        <v>1179913.3400000003</v>
      </c>
      <c r="F16" s="25">
        <f t="shared" ref="F16:F25" si="0">D16-E16</f>
        <v>62700.299999999115</v>
      </c>
      <c r="G16" s="26">
        <f t="shared" ref="G16:G25" si="1">E16</f>
        <v>1179913.3400000003</v>
      </c>
    </row>
    <row r="17" spans="1:7" x14ac:dyDescent="0.2">
      <c r="A17" s="34"/>
      <c r="B17" s="35" t="s">
        <v>20</v>
      </c>
      <c r="C17" s="23">
        <v>25.95</v>
      </c>
      <c r="D17" s="24">
        <v>259791.61999999985</v>
      </c>
      <c r="E17" s="24">
        <v>231768.14999999979</v>
      </c>
      <c r="F17" s="25">
        <f t="shared" si="0"/>
        <v>28023.470000000059</v>
      </c>
      <c r="G17" s="26">
        <f t="shared" si="1"/>
        <v>231768.14999999979</v>
      </c>
    </row>
    <row r="18" spans="1:7" x14ac:dyDescent="0.2">
      <c r="A18" s="34"/>
      <c r="B18" s="35" t="s">
        <v>21</v>
      </c>
      <c r="C18" s="23">
        <v>17.79</v>
      </c>
      <c r="D18" s="24">
        <v>171584.18999999994</v>
      </c>
      <c r="E18" s="24">
        <v>156202.73999999993</v>
      </c>
      <c r="F18" s="25">
        <f t="shared" si="0"/>
        <v>15381.450000000012</v>
      </c>
      <c r="G18" s="26">
        <f t="shared" si="1"/>
        <v>156202.73999999993</v>
      </c>
    </row>
    <row r="19" spans="1:7" x14ac:dyDescent="0.2">
      <c r="A19" s="34"/>
      <c r="B19" s="35" t="s">
        <v>22</v>
      </c>
      <c r="C19" s="23">
        <v>4.2300000000000004</v>
      </c>
      <c r="D19" s="24">
        <v>159316.24000000005</v>
      </c>
      <c r="E19" s="24">
        <v>201987.41000000009</v>
      </c>
      <c r="F19" s="25">
        <f t="shared" si="0"/>
        <v>-42671.170000000042</v>
      </c>
      <c r="G19" s="26">
        <f t="shared" si="1"/>
        <v>201987.41000000009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1833305.6899999992</v>
      </c>
      <c r="E26" s="30">
        <f>SUM(E16:E25)</f>
        <v>1769871.6400000004</v>
      </c>
      <c r="F26" s="30">
        <f>SUM(F16:F25)</f>
        <v>63434.049999999144</v>
      </c>
      <c r="G26" s="30">
        <f>SUM(G16:G25)</f>
        <v>1769871.6400000004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143843.4</v>
      </c>
      <c r="E28" s="24">
        <v>129827.80000000006</v>
      </c>
      <c r="F28" s="25">
        <f>D28-E28</f>
        <v>14015.599999999933</v>
      </c>
      <c r="G28" s="26">
        <f t="shared" ref="G28:G37" si="2">E28</f>
        <v>129827.80000000006</v>
      </c>
    </row>
    <row r="29" spans="1:7" x14ac:dyDescent="0.2">
      <c r="A29" s="34"/>
      <c r="B29" s="35" t="s">
        <v>25</v>
      </c>
      <c r="C29" s="23">
        <v>0</v>
      </c>
      <c r="D29" s="24">
        <v>26311.040000000001</v>
      </c>
      <c r="E29" s="24">
        <v>25050.429999999993</v>
      </c>
      <c r="F29" s="25">
        <f>D29-E29</f>
        <v>1260.6100000000079</v>
      </c>
      <c r="G29" s="26">
        <f t="shared" si="2"/>
        <v>25050.429999999993</v>
      </c>
    </row>
    <row r="30" spans="1:7" x14ac:dyDescent="0.2">
      <c r="A30" s="34"/>
      <c r="B30" s="35" t="s">
        <v>26</v>
      </c>
      <c r="C30" s="23">
        <v>6.64</v>
      </c>
      <c r="D30" s="24">
        <v>11529.72</v>
      </c>
      <c r="E30" s="24">
        <v>8193.0099999999984</v>
      </c>
      <c r="F30" s="25">
        <f t="shared" ref="F30:F37" si="3">D30-E30</f>
        <v>3336.7100000000009</v>
      </c>
      <c r="G30" s="26">
        <f t="shared" si="2"/>
        <v>8193.0099999999984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181684.16</v>
      </c>
      <c r="E38" s="30">
        <f>SUM(E28:E37)</f>
        <v>163071.24000000005</v>
      </c>
      <c r="F38" s="30">
        <f>SUM(F28:F37)</f>
        <v>18612.91999999994</v>
      </c>
      <c r="G38" s="30">
        <f>SUM(G28:G37)</f>
        <v>163071.24000000005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8.18</v>
      </c>
      <c r="D40" s="24">
        <v>208582.41999999961</v>
      </c>
      <c r="E40" s="24">
        <v>172453.10999999961</v>
      </c>
      <c r="F40" s="25">
        <f>ЗАТРАЧЕНОТ-ОПАЛЧЕНОТ</f>
        <v>36129.31</v>
      </c>
      <c r="G40" s="45">
        <v>161016.76999999999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208582.41999999961</v>
      </c>
      <c r="E42" s="30">
        <f>E41+E40</f>
        <v>172453.10999999961</v>
      </c>
      <c r="F42" s="30">
        <f>F41+F40</f>
        <v>36129.31</v>
      </c>
      <c r="G42" s="30">
        <f>КПЕРЕЧИСТ+КПЕРЕЧИСК</f>
        <v>161016.76999999999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2591788.1899999985</v>
      </c>
      <c r="E44" s="30">
        <f>E42+E38+E26+E14</f>
        <v>2449867.8000000007</v>
      </c>
      <c r="F44" s="30">
        <f>F42+F38+F26+F14</f>
        <v>141920.38999999885</v>
      </c>
      <c r="G44" s="30">
        <f>G42+G38+G26+G14</f>
        <v>2438431.4600000009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641281.54999999935</v>
      </c>
      <c r="E46" s="10" t="s">
        <v>8</v>
      </c>
      <c r="F46" s="11"/>
      <c r="G46" s="9">
        <v>280877.09000000008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78169.2</v>
      </c>
      <c r="E54" s="56"/>
    </row>
    <row r="55" spans="1:7" x14ac:dyDescent="0.2">
      <c r="A55" s="54" t="s">
        <v>36</v>
      </c>
      <c r="B55" s="57"/>
      <c r="D55" s="56">
        <v>172453.10999999996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161016.76999999999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18774.62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9960.91</v>
      </c>
      <c r="G59" s="62"/>
    </row>
    <row r="60" spans="1:7" s="63" customFormat="1" x14ac:dyDescent="0.2">
      <c r="A60" s="62" t="s">
        <v>40</v>
      </c>
      <c r="B60" s="62"/>
      <c r="C60" s="62"/>
      <c r="D60" s="62"/>
      <c r="E60" s="62"/>
      <c r="F60" s="62">
        <v>138771.63</v>
      </c>
      <c r="G60" s="62"/>
    </row>
    <row r="61" spans="1:7" s="63" customFormat="1" x14ac:dyDescent="0.2">
      <c r="A61" s="62" t="s">
        <v>41</v>
      </c>
      <c r="B61" s="62"/>
      <c r="C61" s="62"/>
      <c r="D61" s="62"/>
      <c r="E61" s="62"/>
      <c r="F61" s="62">
        <v>-10231.66</v>
      </c>
      <c r="G61" s="62"/>
    </row>
    <row r="62" spans="1:7" s="63" customFormat="1" x14ac:dyDescent="0.2">
      <c r="A62" s="62" t="s">
        <v>42</v>
      </c>
      <c r="B62" s="62"/>
      <c r="C62" s="62"/>
      <c r="D62" s="62"/>
      <c r="E62" s="62"/>
      <c r="F62" s="62">
        <v>3741.27</v>
      </c>
      <c r="G62" s="62"/>
    </row>
    <row r="63" spans="1:7" s="63" customFormat="1" x14ac:dyDescent="0.2">
      <c r="A63" s="63" t="s">
        <v>43</v>
      </c>
      <c r="D63" s="64">
        <f>(СНРЕМ)+НАЧРЕМ-ЗАТРЕМ</f>
        <v>89605.53999999995</v>
      </c>
      <c r="E63" s="65"/>
    </row>
    <row r="64" spans="1:7" s="63" customFormat="1" x14ac:dyDescent="0.2"/>
    <row r="65" spans="1:97" s="63" customFormat="1" x14ac:dyDescent="0.2">
      <c r="A65" s="66" t="s">
        <v>44</v>
      </c>
    </row>
    <row r="66" spans="1:97" s="63" customFormat="1" x14ac:dyDescent="0.2"/>
    <row r="67" spans="1:97" s="63" customFormat="1" x14ac:dyDescent="0.2">
      <c r="A67" s="67" t="s">
        <v>45</v>
      </c>
      <c r="B67" s="67"/>
      <c r="D67" s="68">
        <v>6538.710000000021</v>
      </c>
      <c r="E67" s="69"/>
    </row>
    <row r="68" spans="1:97" s="63" customFormat="1" x14ac:dyDescent="0.2">
      <c r="A68" s="67" t="s">
        <v>46</v>
      </c>
      <c r="B68" s="67"/>
      <c r="D68" s="70">
        <v>0</v>
      </c>
      <c r="E68" s="71"/>
    </row>
    <row r="69" spans="1:97" s="63" customFormat="1" x14ac:dyDescent="0.2">
      <c r="A69" s="67" t="s">
        <v>47</v>
      </c>
      <c r="B69" s="67"/>
      <c r="D69" s="70">
        <v>2400</v>
      </c>
      <c r="E69" s="71"/>
    </row>
    <row r="70" spans="1:97" s="63" customFormat="1" x14ac:dyDescent="0.2">
      <c r="A70" s="67" t="s">
        <v>48</v>
      </c>
      <c r="B70" s="67"/>
      <c r="D70" s="70">
        <v>278728.40999999997</v>
      </c>
      <c r="E70" s="71"/>
    </row>
    <row r="71" spans="1:97" s="63" customFormat="1" x14ac:dyDescent="0.2">
      <c r="A71" s="67" t="s">
        <v>49</v>
      </c>
      <c r="B71" s="67"/>
      <c r="D71" s="72">
        <v>0</v>
      </c>
      <c r="E71" s="73"/>
    </row>
    <row r="72" spans="1:97" s="63" customFormat="1" x14ac:dyDescent="0.2">
      <c r="A72" s="74" t="s">
        <v>50</v>
      </c>
      <c r="B72" s="74"/>
      <c r="C72" s="74"/>
      <c r="D72" s="74"/>
      <c r="E72" s="74"/>
      <c r="F72" s="74" t="s">
        <v>51</v>
      </c>
      <c r="G72" s="74"/>
    </row>
    <row r="73" spans="1:97" s="63" customFormat="1" x14ac:dyDescent="0.2">
      <c r="A73" s="75" t="s">
        <v>52</v>
      </c>
      <c r="B73" s="75"/>
      <c r="D73" s="76">
        <v>8938.710000000021</v>
      </c>
      <c r="E73" s="77"/>
    </row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/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54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55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57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58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60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61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9"/>
      <c r="B89" s="79"/>
      <c r="C89" s="79"/>
      <c r="D89" s="79"/>
      <c r="E89" s="79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62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 s="78" t="s">
        <v>63</v>
      </c>
      <c r="B91" s="78"/>
      <c r="C91" s="78"/>
      <c r="D91" s="78"/>
      <c r="E91" s="78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64</v>
      </c>
      <c r="B94" s="80"/>
      <c r="C94" s="80"/>
      <c r="D94" s="80"/>
      <c r="E94" s="80"/>
      <c r="F94" s="81" t="s">
        <v>65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2"/>
      <c r="G95" s="82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/>
      <c r="B96" s="80"/>
      <c r="C96" s="80"/>
      <c r="D96" s="80"/>
      <c r="E96" s="80"/>
      <c r="F96" s="81"/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ht="15" x14ac:dyDescent="0.25">
      <c r="A97" s="80" t="s">
        <v>66</v>
      </c>
      <c r="B97" s="80"/>
      <c r="C97" s="80"/>
      <c r="D97" s="80"/>
      <c r="E97" s="80"/>
      <c r="F97" s="81" t="s">
        <v>67</v>
      </c>
      <c r="G97" s="8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8">
    <mergeCell ref="F96:G96"/>
    <mergeCell ref="F97:G97"/>
    <mergeCell ref="A86:G86"/>
    <mergeCell ref="A87:G87"/>
    <mergeCell ref="A88:G88"/>
    <mergeCell ref="A90:G90"/>
    <mergeCell ref="A91:G91"/>
    <mergeCell ref="F94:G94"/>
    <mergeCell ref="A78:G78"/>
    <mergeCell ref="A79:G79"/>
    <mergeCell ref="A80:G80"/>
    <mergeCell ref="A82:G82"/>
    <mergeCell ref="A83:G83"/>
    <mergeCell ref="A84:G84"/>
    <mergeCell ref="A71:B71"/>
    <mergeCell ref="D71:E71"/>
    <mergeCell ref="A72:E72"/>
    <mergeCell ref="F72:G72"/>
    <mergeCell ref="A73:B73"/>
    <mergeCell ref="D73:E73"/>
    <mergeCell ref="A68:B68"/>
    <mergeCell ref="D68:E68"/>
    <mergeCell ref="A69:B69"/>
    <mergeCell ref="D69:E69"/>
    <mergeCell ref="A70:B70"/>
    <mergeCell ref="D70:E70"/>
    <mergeCell ref="A61:E61"/>
    <mergeCell ref="F61:G61"/>
    <mergeCell ref="A62:E62"/>
    <mergeCell ref="F62:G62"/>
    <mergeCell ref="D63:E63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пл Победы д. 14</vt:lpstr>
      <vt:lpstr>'пл Победы д. 14'!АДРЕС</vt:lpstr>
      <vt:lpstr>'пл Победы д. 14'!ВХДОЛГ</vt:lpstr>
      <vt:lpstr>'пл Победы д. 14'!ВХСАЛЬДО</vt:lpstr>
      <vt:lpstr>'пл Победы д. 14'!ДОГОВОР</vt:lpstr>
      <vt:lpstr>'пл Победы д. 14'!ДОЛГ</vt:lpstr>
      <vt:lpstr>'пл Победы д. 14'!ЗАТРАЧЕНОК</vt:lpstr>
      <vt:lpstr>'пл Победы д. 14'!ЗАТРАЧЕНОТ</vt:lpstr>
      <vt:lpstr>'пл Победы д. 14'!ЗАТРЕМ</vt:lpstr>
      <vt:lpstr>'пл Победы д. 14'!ИСХДОЛГ</vt:lpstr>
      <vt:lpstr>'пл Победы д. 14'!ИСХСАЛЬДО</vt:lpstr>
      <vt:lpstr>'пл Победы д. 14'!КАП</vt:lpstr>
      <vt:lpstr>'пл Победы д. 14'!КПЕРЕЧИСК</vt:lpstr>
      <vt:lpstr>'пл Победы д. 14'!КПЕРЕЧИСТ</vt:lpstr>
      <vt:lpstr>'пл Победы д. 14'!НАЧРЕМ</vt:lpstr>
      <vt:lpstr>'пл Победы д. 14'!НЕЖНАЧРЕМ</vt:lpstr>
      <vt:lpstr>'пл Победы д. 14'!ОПАЛЧЕНОТ</vt:lpstr>
      <vt:lpstr>'пл Победы д. 14'!ОПЛАЧЕНОК</vt:lpstr>
      <vt:lpstr>'пл Победы д. 14'!ОСТ</vt:lpstr>
      <vt:lpstr>'пл Победы д. 14'!ПЛОЩАДЬ</vt:lpstr>
      <vt:lpstr>'пл Победы д. 14'!РАЗМЕРПЛАТЫ</vt:lpstr>
      <vt:lpstr>'пл Победы д. 14'!СНРЕМ</vt:lpstr>
      <vt:lpstr>'пл Победы д. 14'!ТАРОТОП</vt:lpstr>
      <vt:lpstr>'пл Победы д. 14'!ТАРХВС</vt:lpstr>
      <vt:lpstr>'пл Победы д. 14'!ТБО</vt:lpstr>
      <vt:lpstr>'пл Победы д. 14'!ТБОНАЧ</vt:lpstr>
      <vt:lpstr>'пл Победы д. 14'!ТБОНЕД</vt:lpstr>
      <vt:lpstr>'пл Победы д. 14'!ТБООПЛ</vt:lpstr>
      <vt:lpstr>'пл Победы д. 14'!ТБОПОСТ</vt:lpstr>
      <vt:lpstr>'пл Победы д. 14'!ТЕК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2018-03-30T13:05:26Z</dcterms:created>
  <dcterms:modified xsi:type="dcterms:W3CDTF">2018-03-30T13:05:27Z</dcterms:modified>
</cp:coreProperties>
</file>